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Phil\Documents\Volunteer\ESSA\Secondary Teams\2022-23\Sussex\"/>
    </mc:Choice>
  </mc:AlternateContent>
  <xr:revisionPtr revIDLastSave="0" documentId="13_ncr:1_{500AD8D6-7EAA-417C-B0F1-8956979A6797}" xr6:coauthVersionLast="47" xr6:coauthVersionMax="47" xr10:uidLastSave="{00000000-0000-0000-0000-000000000000}"/>
  <bookViews>
    <workbookView xWindow="-38510" yWindow="-110" windowWidth="38620" windowHeight="21220" xr2:uid="{00000000-000D-0000-FFFF-FFFF00000000}"/>
  </bookViews>
  <sheets>
    <sheet name="Team" sheetId="1" r:id="rId1"/>
    <sheet name="Info" sheetId="2" state="hidden" r:id="rId2"/>
  </sheets>
  <definedNames>
    <definedName name="AgeCheck">Info!$C$5:$D$9</definedName>
    <definedName name="DoI">Info!$C$1</definedName>
    <definedName name="Gender">Info!$E$3:$E$4</definedName>
    <definedName name="IBFree">Info!$L$6</definedName>
    <definedName name="IBMed">Info!$M$6</definedName>
    <definedName name="IGFree">Info!$J$6</definedName>
    <definedName name="IGMed">Info!$K$6</definedName>
    <definedName name="JBFree">Info!$L$5</definedName>
    <definedName name="JBMed">Info!$M$5</definedName>
    <definedName name="JGFree">Info!$J$5</definedName>
    <definedName name="JGMed">Info!$K$5</definedName>
    <definedName name="Oldest">Info!$B$4</definedName>
    <definedName name="Order">Info!$F$3:$F$10</definedName>
    <definedName name="_xlnm.Print_Area" localSheetId="0">Team!$A$1:$R$45</definedName>
    <definedName name="SBFree">Info!$L$7</definedName>
    <definedName name="SBMed">Info!$M$7</definedName>
    <definedName name="SGFree">Info!$J$7</definedName>
    <definedName name="SGMed">Info!$K$7</definedName>
    <definedName name="Youngest">Info!$C$2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5" i="1" l="1"/>
  <c r="O45" i="1"/>
  <c r="G1" i="2"/>
  <c r="D1" i="2"/>
  <c r="C1" i="2" s="1"/>
  <c r="N8" i="1"/>
  <c r="O8" i="1" s="1"/>
  <c r="N9" i="1"/>
  <c r="O9" i="1"/>
  <c r="N10" i="1"/>
  <c r="O10" i="1"/>
  <c r="N11" i="1"/>
  <c r="O11" i="1"/>
  <c r="O14" i="1"/>
  <c r="O15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K2" i="2"/>
  <c r="L2" i="2"/>
  <c r="M2" i="2"/>
  <c r="J2" i="2"/>
  <c r="N40" i="1"/>
  <c r="N41" i="1"/>
  <c r="N42" i="1"/>
  <c r="N43" i="1"/>
  <c r="N44" i="1"/>
  <c r="N14" i="1"/>
  <c r="N15" i="1"/>
  <c r="N16" i="1"/>
  <c r="N18" i="1"/>
  <c r="O18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20" i="1"/>
  <c r="O20" i="1"/>
  <c r="N19" i="1"/>
  <c r="O19" i="1"/>
  <c r="N17" i="1"/>
  <c r="O17" i="1"/>
  <c r="O16" i="1"/>
  <c r="N21" i="1"/>
  <c r="O21" i="1"/>
  <c r="N13" i="1"/>
  <c r="O13" i="1"/>
  <c r="N12" i="1"/>
  <c r="O12" i="1"/>
  <c r="D14" i="1"/>
  <c r="M6" i="2" l="1"/>
  <c r="K7" i="2"/>
  <c r="M5" i="2"/>
  <c r="L7" i="2"/>
  <c r="N3" i="1"/>
  <c r="B3" i="2"/>
  <c r="C2" i="2"/>
  <c r="B2" i="2"/>
  <c r="B18" i="1" s="1"/>
  <c r="M7" i="1"/>
  <c r="N7" i="1" s="1"/>
  <c r="O7" i="1" s="1"/>
  <c r="C4" i="2"/>
  <c r="A24" i="1"/>
  <c r="C3" i="2"/>
  <c r="B4" i="2"/>
  <c r="L6" i="2"/>
  <c r="L5" i="2"/>
  <c r="J6" i="2"/>
  <c r="J5" i="2"/>
  <c r="J7" i="2"/>
  <c r="M7" i="2"/>
  <c r="K6" i="2"/>
  <c r="K5" i="2"/>
  <c r="B22" i="1" l="1"/>
  <c r="B20" i="1"/>
</calcChain>
</file>

<file path=xl/sharedStrings.xml><?xml version="1.0" encoding="utf-8"?>
<sst xmlns="http://schemas.openxmlformats.org/spreadsheetml/2006/main" count="76" uniqueCount="58">
  <si>
    <t>School Name</t>
  </si>
  <si>
    <t>Full name for programme</t>
  </si>
  <si>
    <t>Town</t>
  </si>
  <si>
    <t>Event Entered</t>
  </si>
  <si>
    <t>Girls</t>
  </si>
  <si>
    <t>Boys</t>
  </si>
  <si>
    <t>Please tick relevant box(es)</t>
  </si>
  <si>
    <t>Free</t>
  </si>
  <si>
    <t>Medley</t>
  </si>
  <si>
    <t xml:space="preserve">Swimmers date of birth must be within the date range (inclusive) above. </t>
  </si>
  <si>
    <t>Please include all swimmers and reserves. Indication of swim order/reserve status is only nominal and does not constrain you to follow this order in the heats or finals, you only need to advise us of changes if you use a swimmer that is not on the list, or use a swimmer out of age group.</t>
  </si>
  <si>
    <t>I certify that the dates of birth of team members given above have been checked in the School admissions register and that all the conditions of the Championship have been observed.</t>
  </si>
  <si>
    <r>
      <t>Signature</t>
    </r>
    <r>
      <rPr>
        <sz val="8"/>
        <color indexed="8"/>
        <rFont val="Verdana"/>
        <family val="2"/>
      </rPr>
      <t xml:space="preserve"> of teacher in Charge ________________________________________      Date __________</t>
    </r>
  </si>
  <si>
    <t>www.essa-schoolswimming.com   -   Registered Charity No. 282020</t>
  </si>
  <si>
    <t>Full Name</t>
  </si>
  <si>
    <t>DoB</t>
  </si>
  <si>
    <t>Order</t>
  </si>
  <si>
    <t>www.essa-schoolswimming.com</t>
  </si>
  <si>
    <t>Seniors</t>
  </si>
  <si>
    <t>Inters.</t>
  </si>
  <si>
    <t>Juniors</t>
  </si>
  <si>
    <t>Age Group</t>
  </si>
  <si>
    <t>Med</t>
  </si>
  <si>
    <t>DoI</t>
  </si>
  <si>
    <t xml:space="preserve">Team List for: </t>
  </si>
  <si>
    <t>Junior</t>
  </si>
  <si>
    <t>Gender</t>
  </si>
  <si>
    <t>Senior</t>
  </si>
  <si>
    <t>Inter.</t>
  </si>
  <si>
    <t>Ages</t>
  </si>
  <si>
    <t>Too Young</t>
  </si>
  <si>
    <t>Too Old</t>
  </si>
  <si>
    <t>B</t>
  </si>
  <si>
    <t>G</t>
  </si>
  <si>
    <t>R</t>
  </si>
  <si>
    <t>F</t>
  </si>
  <si>
    <t>H</t>
  </si>
  <si>
    <t>Y</t>
  </si>
  <si>
    <t>e.g.</t>
  </si>
  <si>
    <t>Fred Bloggs</t>
  </si>
  <si>
    <t>Checks</t>
  </si>
  <si>
    <t>b</t>
  </si>
  <si>
    <t xml:space="preserve"> Gender</t>
  </si>
  <si>
    <t>School year is provided for information only, a swimmer that is out of the normal age for school year may be ineligible, e.g. if they retake a year.</t>
  </si>
  <si>
    <t>Complete the details above and form over for all swimmers in all teams</t>
  </si>
  <si>
    <t>Team List – Qualification Round</t>
  </si>
  <si>
    <r>
      <t xml:space="preserve">  </t>
    </r>
    <r>
      <rPr>
        <sz val="8"/>
        <color indexed="8"/>
        <rFont val="Verdana"/>
        <family val="2"/>
      </rPr>
      <t xml:space="preserve">               [normally School Years 7 &amp; 8]</t>
    </r>
  </si>
  <si>
    <t xml:space="preserve">                  [normally School Years 9 &amp; 10]</t>
  </si>
  <si>
    <t xml:space="preserve">                  [normally School Years 11/12 &amp; 13]</t>
  </si>
  <si>
    <r>
      <t xml:space="preserve">PLEASE </t>
    </r>
    <r>
      <rPr>
        <b/>
        <u/>
        <sz val="12"/>
        <color indexed="8"/>
        <rFont val="Verdana"/>
        <family val="2"/>
      </rPr>
      <t>BRING A SIGNED COPY WITH YOU TO THE EVENT - HAND IT IN AT THE CHECK IN DESK WHEN YOU ARRIVE AT THE VENUE</t>
    </r>
  </si>
  <si>
    <t>Please Complete all areas Highlighted in Yellow</t>
  </si>
  <si>
    <t>Please avoid pasting info in, use paste special - values</t>
  </si>
  <si>
    <t>secondary@essa-schoolswimming.com</t>
  </si>
  <si>
    <t>ESSA2021</t>
  </si>
  <si>
    <t xml:space="preserve">Problems with this form? email: webmaster@essa-mail.uk; mobile 07740 102806 </t>
  </si>
  <si>
    <r>
      <t>The ESSA 64th</t>
    </r>
    <r>
      <rPr>
        <b/>
        <sz val="16"/>
        <color indexed="8"/>
        <rFont val="Verdana"/>
        <family val="2"/>
      </rPr>
      <t xml:space="preserve"> Secondary Schools’ Team Championship
Qualifying Round - Sussex Gala 1</t>
    </r>
  </si>
  <si>
    <t>Wednesday 21st September 2022</t>
  </si>
  <si>
    <t>at Horsham, Pavillions in the Park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</si>
</sst>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6" x14ac:knownFonts="1">
    <font>
      <sz val="11"/>
      <color theme="1"/>
      <name val="Calibri"/>
      <family val="2"/>
      <scheme val="minor"/>
    </font>
    <font>
      <sz val="8"/>
      <color indexed="8"/>
      <name val="Verdana"/>
      <family val="2"/>
    </font>
    <font>
      <sz val="11"/>
      <color indexed="8"/>
      <name val="Verdana"/>
      <family val="2"/>
    </font>
    <font>
      <b/>
      <u/>
      <sz val="12"/>
      <color indexed="8"/>
      <name val="Verdana"/>
      <family val="2"/>
    </font>
    <font>
      <b/>
      <sz val="16"/>
      <color indexed="8"/>
      <name val="Verdan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theme="1"/>
      <name val="Verdana"/>
      <family val="2"/>
    </font>
    <font>
      <sz val="11"/>
      <color rgb="FF000000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i/>
      <sz val="10"/>
      <color theme="0" tint="-0.34998626667073579"/>
      <name val="Verdana"/>
      <family val="2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0"/>
      <color rgb="FF000000"/>
      <name val="Verdana"/>
      <family val="2"/>
    </font>
    <font>
      <sz val="10"/>
      <color rgb="FF0D0D0D"/>
      <name val="Verdana"/>
      <family val="2"/>
    </font>
    <font>
      <b/>
      <u/>
      <sz val="12"/>
      <color rgb="FF000000"/>
      <name val="Verdana"/>
      <family val="2"/>
    </font>
    <font>
      <b/>
      <sz val="12"/>
      <color rgb="FF000000"/>
      <name val="Verdana"/>
      <family val="2"/>
    </font>
    <font>
      <i/>
      <sz val="11"/>
      <color rgb="FF000000"/>
      <name val="Verdana"/>
      <family val="2"/>
    </font>
    <font>
      <sz val="11"/>
      <color theme="1"/>
      <name val="Verdana"/>
      <family val="2"/>
    </font>
    <font>
      <b/>
      <sz val="16"/>
      <color rgb="FF000000"/>
      <name val="Verdana"/>
      <family val="2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5" fillId="0" borderId="0"/>
  </cellStyleXfs>
  <cellXfs count="96">
    <xf numFmtId="0" fontId="0" fillId="0" borderId="0" xfId="0"/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14" fontId="0" fillId="0" borderId="0" xfId="0" applyNumberFormat="1"/>
    <xf numFmtId="0" fontId="11" fillId="0" borderId="0" xfId="0" applyFont="1" applyAlignment="1">
      <alignment horizontal="right"/>
    </xf>
    <xf numFmtId="0" fontId="5" fillId="0" borderId="0" xfId="2"/>
    <xf numFmtId="164" fontId="5" fillId="0" borderId="0" xfId="2" applyNumberFormat="1"/>
    <xf numFmtId="164" fontId="5" fillId="2" borderId="0" xfId="2" applyNumberFormat="1" applyFill="1"/>
    <xf numFmtId="0" fontId="7" fillId="0" borderId="0" xfId="0" applyFont="1"/>
    <xf numFmtId="0" fontId="0" fillId="3" borderId="9" xfId="0" applyFill="1" applyBorder="1" applyAlignment="1">
      <alignment horizontal="center"/>
    </xf>
    <xf numFmtId="0" fontId="12" fillId="3" borderId="9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3" borderId="9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0" xfId="0" applyFont="1"/>
    <xf numFmtId="0" fontId="12" fillId="0" borderId="10" xfId="0" applyFont="1" applyBorder="1" applyAlignment="1" applyProtection="1">
      <alignment horizontal="left" vertical="center" wrapText="1"/>
      <protection locked="0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7" fillId="2" borderId="0" xfId="0" applyFont="1" applyFill="1"/>
    <xf numFmtId="0" fontId="0" fillId="4" borderId="0" xfId="0" applyFill="1"/>
    <xf numFmtId="0" fontId="17" fillId="0" borderId="0" xfId="0" applyFont="1"/>
    <xf numFmtId="0" fontId="16" fillId="2" borderId="10" xfId="0" applyFont="1" applyFill="1" applyBorder="1" applyAlignment="1" applyProtection="1">
      <alignment horizontal="left" vertical="center" wrapText="1"/>
      <protection locked="0"/>
    </xf>
    <xf numFmtId="14" fontId="13" fillId="0" borderId="9" xfId="0" applyNumberFormat="1" applyFont="1" applyBorder="1" applyAlignment="1">
      <alignment horizontal="center" vertical="center" wrapText="1"/>
    </xf>
    <xf numFmtId="14" fontId="12" fillId="0" borderId="9" xfId="0" applyNumberFormat="1" applyFont="1" applyBorder="1" applyAlignment="1" applyProtection="1">
      <alignment horizontal="center" vertical="center" wrapText="1"/>
      <protection locked="0"/>
    </xf>
    <xf numFmtId="0" fontId="25" fillId="4" borderId="0" xfId="0" applyFont="1" applyFill="1"/>
    <xf numFmtId="0" fontId="10" fillId="0" borderId="6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8" fillId="5" borderId="13" xfId="0" applyFont="1" applyFill="1" applyBorder="1" applyAlignment="1" applyProtection="1">
      <alignment horizontal="center" vertical="center" wrapText="1"/>
      <protection locked="0"/>
    </xf>
    <xf numFmtId="0" fontId="8" fillId="5" borderId="5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3" xfId="0" applyFont="1" applyBorder="1" applyAlignment="1" applyProtection="1">
      <alignment horizontal="center" vertical="top" wrapText="1"/>
      <protection locked="0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8" fillId="0" borderId="14" xfId="0" applyFont="1" applyBorder="1" applyAlignment="1">
      <alignment vertical="top" wrapText="1"/>
    </xf>
    <xf numFmtId="0" fontId="10" fillId="0" borderId="6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left"/>
      <protection locked="0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 applyProtection="1">
      <alignment horizontal="center" vertical="center" wrapText="1"/>
      <protection locked="0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6" fillId="0" borderId="0" xfId="1" applyAlignment="1" applyProtection="1">
      <alignment horizontal="center"/>
      <protection locked="0"/>
    </xf>
    <xf numFmtId="0" fontId="24" fillId="0" borderId="0" xfId="0" applyFont="1" applyAlignment="1" applyProtection="1">
      <alignment horizontal="center" vertical="center" wrapText="1" readingOrder="1"/>
      <protection locked="0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3" fillId="0" borderId="6" xfId="0" applyFont="1" applyBorder="1" applyAlignment="1" applyProtection="1">
      <alignment horizontal="center" vertical="center"/>
      <protection locked="0"/>
    </xf>
    <xf numFmtId="0" fontId="23" fillId="0" borderId="2" xfId="0" applyFont="1" applyBorder="1" applyAlignment="1" applyProtection="1">
      <alignment horizontal="center" vertical="center"/>
      <protection locked="0"/>
    </xf>
    <xf numFmtId="0" fontId="23" fillId="0" borderId="7" xfId="0" applyFont="1" applyBorder="1" applyAlignment="1" applyProtection="1">
      <alignment horizontal="center" vertical="center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  <xf numFmtId="0" fontId="23" fillId="0" borderId="14" xfId="0" applyFont="1" applyBorder="1" applyAlignment="1" applyProtection="1">
      <alignment horizontal="center" vertical="center"/>
      <protection locked="0"/>
    </xf>
    <xf numFmtId="0" fontId="23" fillId="0" borderId="3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>
      <alignment horizontal="center" vertical="center"/>
    </xf>
    <xf numFmtId="0" fontId="9" fillId="0" borderId="13" xfId="0" quotePrefix="1" applyFont="1" applyBorder="1" applyAlignment="1">
      <alignment horizontal="center" vertical="center" textRotation="180" wrapText="1"/>
    </xf>
    <xf numFmtId="0" fontId="9" fillId="0" borderId="15" xfId="0" applyFont="1" applyBorder="1" applyAlignment="1">
      <alignment horizontal="center" vertical="center" textRotation="180" wrapText="1"/>
    </xf>
    <xf numFmtId="0" fontId="9" fillId="0" borderId="5" xfId="0" applyFont="1" applyBorder="1" applyAlignment="1">
      <alignment horizontal="center" vertical="center" textRotation="180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 wrapText="1"/>
      <protection locked="0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5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133350</xdr:colOff>
      <xdr:row>0</xdr:row>
      <xdr:rowOff>190500</xdr:rowOff>
    </xdr:from>
    <xdr:to>
      <xdr:col>8</xdr:col>
      <xdr:colOff>557530</xdr:colOff>
      <xdr:row>6</xdr:row>
      <xdr:rowOff>52070</xdr:rowOff>
    </xdr:to>
    <xdr:pic>
      <xdr:nvPicPr>
        <xdr:cNvPr id="1110" name="Picture 4">
          <a:extLst>
            <a:ext uri="{FF2B5EF4-FFF2-40B4-BE49-F238E27FC236}">
              <a16:creationId xmlns:a16="http://schemas.microsoft.com/office/drawing/2014/main" id="{FBF81E90-17DE-48D2-9FC4-3281EB2E88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9190" y="190500"/>
          <a:ext cx="1116330" cy="11163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outheast@essa-schoolswimming.com" TargetMode="External"/><Relationship Id="rId1" Type="http://schemas.openxmlformats.org/officeDocument/2006/relationships/hyperlink" Target="http://www.essa-schoolswimming.com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9"/>
  <sheetViews>
    <sheetView tabSelected="1" zoomScaleNormal="100" zoomScalePageLayoutView="60" workbookViewId="0">
      <selection activeCell="E10" sqref="E10:I10"/>
    </sheetView>
  </sheetViews>
  <sheetFormatPr defaultRowHeight="14.4" x14ac:dyDescent="0.55000000000000004"/>
  <cols>
    <col min="1" max="1" width="11" customWidth="1"/>
    <col min="3" max="3" width="1.41796875" customWidth="1"/>
    <col min="4" max="4" width="17.26171875" customWidth="1"/>
    <col min="6" max="9" width="9.578125" customWidth="1"/>
    <col min="10" max="10" width="0.578125" customWidth="1"/>
    <col min="11" max="11" width="5" customWidth="1"/>
    <col min="12" max="12" width="38.3125" customWidth="1"/>
    <col min="13" max="13" width="10.83984375" customWidth="1"/>
    <col min="14" max="14" width="9" customWidth="1"/>
    <col min="15" max="15" width="9.83984375" customWidth="1"/>
    <col min="16" max="16" width="5.83984375" customWidth="1"/>
    <col min="17" max="18" width="5" customWidth="1"/>
  </cols>
  <sheetData>
    <row r="1" spans="1:18" ht="16.5" customHeight="1" x14ac:dyDescent="0.55000000000000004">
      <c r="A1" s="1"/>
      <c r="L1" s="15" t="s">
        <v>24</v>
      </c>
      <c r="M1" s="80"/>
      <c r="N1" s="81"/>
      <c r="O1" s="81"/>
      <c r="P1" s="81"/>
      <c r="Q1" s="81"/>
      <c r="R1" s="82"/>
    </row>
    <row r="2" spans="1:18" ht="16.5" customHeight="1" thickBot="1" x14ac:dyDescent="0.6">
      <c r="A2" s="77" t="s">
        <v>55</v>
      </c>
      <c r="B2" s="77"/>
      <c r="C2" s="77"/>
      <c r="D2" s="77"/>
      <c r="E2" s="77"/>
      <c r="F2" s="77"/>
      <c r="G2" s="77"/>
      <c r="M2" s="83"/>
      <c r="N2" s="84"/>
      <c r="O2" s="84"/>
      <c r="P2" s="84"/>
      <c r="Q2" s="84"/>
      <c r="R2" s="85"/>
    </row>
    <row r="3" spans="1:18" ht="16.5" customHeight="1" x14ac:dyDescent="0.55000000000000004">
      <c r="A3" s="77"/>
      <c r="B3" s="77"/>
      <c r="C3" s="77"/>
      <c r="D3" s="77"/>
      <c r="E3" s="77"/>
      <c r="F3" s="77"/>
      <c r="G3" s="77"/>
      <c r="L3" s="69" t="s">
        <v>14</v>
      </c>
      <c r="M3" s="69" t="s">
        <v>15</v>
      </c>
      <c r="N3" s="69" t="str">
        <f>"Age @ "&amp;TEXT(DoI,"dd/mm/yyyy")</f>
        <v>Age @ 31/08/2022</v>
      </c>
      <c r="O3" s="69" t="s">
        <v>21</v>
      </c>
      <c r="P3" s="87" t="s">
        <v>42</v>
      </c>
      <c r="Q3" s="86" t="s">
        <v>16</v>
      </c>
      <c r="R3" s="86"/>
    </row>
    <row r="4" spans="1:18" ht="16.5" customHeight="1" x14ac:dyDescent="0.55000000000000004">
      <c r="A4" s="77"/>
      <c r="B4" s="77"/>
      <c r="C4" s="77"/>
      <c r="D4" s="77"/>
      <c r="E4" s="77"/>
      <c r="F4" s="77"/>
      <c r="G4" s="77"/>
      <c r="L4" s="70"/>
      <c r="M4" s="70"/>
      <c r="N4" s="70"/>
      <c r="O4" s="70"/>
      <c r="P4" s="88"/>
      <c r="Q4" s="88" t="s">
        <v>7</v>
      </c>
      <c r="R4" s="88" t="s">
        <v>22</v>
      </c>
    </row>
    <row r="5" spans="1:18" ht="16.5" customHeight="1" x14ac:dyDescent="0.55000000000000004">
      <c r="A5" s="77"/>
      <c r="B5" s="77"/>
      <c r="C5" s="77"/>
      <c r="D5" s="77"/>
      <c r="E5" s="77"/>
      <c r="F5" s="77"/>
      <c r="G5" s="77"/>
      <c r="K5" s="74"/>
      <c r="L5" s="70"/>
      <c r="M5" s="70"/>
      <c r="N5" s="70"/>
      <c r="O5" s="70"/>
      <c r="P5" s="88"/>
      <c r="Q5" s="88"/>
      <c r="R5" s="88"/>
    </row>
    <row r="6" spans="1:18" ht="16.5" customHeight="1" thickBot="1" x14ac:dyDescent="0.6">
      <c r="A6" s="77"/>
      <c r="B6" s="77"/>
      <c r="C6" s="77"/>
      <c r="D6" s="77"/>
      <c r="E6" s="77"/>
      <c r="F6" s="77"/>
      <c r="G6" s="77"/>
      <c r="K6" s="75"/>
      <c r="L6" s="71"/>
      <c r="M6" s="71"/>
      <c r="N6" s="71"/>
      <c r="O6" s="71"/>
      <c r="P6" s="89"/>
      <c r="Q6" s="89"/>
      <c r="R6" s="89"/>
    </row>
    <row r="7" spans="1:18" ht="16.5" customHeight="1" thickBot="1" x14ac:dyDescent="0.6">
      <c r="A7" s="1"/>
      <c r="K7" s="27" t="s">
        <v>38</v>
      </c>
      <c r="L7" s="22" t="s">
        <v>39</v>
      </c>
      <c r="M7" s="36">
        <f>DATE(YEAR(DoI)-12,MONTH(DoI),DAY(DoI))</f>
        <v>40421</v>
      </c>
      <c r="N7" s="23">
        <f t="shared" ref="N7:N44" si="0">IF(ISBLANK(M7),"",YEAR(DoI)-YEAR(M7)+IF(DoI&lt;DATE(YEAR(DoI),MONTH(M7),DAY(M7)),-1,0))</f>
        <v>12</v>
      </c>
      <c r="O7" s="24" t="str">
        <f>VLOOKUP(N7,AgeCheck,2,TRUE)</f>
        <v>Junior</v>
      </c>
      <c r="P7" s="25" t="s">
        <v>41</v>
      </c>
      <c r="Q7" s="26">
        <v>1</v>
      </c>
      <c r="R7" s="26">
        <v>1</v>
      </c>
    </row>
    <row r="8" spans="1:18" ht="16.5" customHeight="1" thickBot="1" x14ac:dyDescent="0.6">
      <c r="A8" s="2"/>
      <c r="F8" s="76" t="s">
        <v>17</v>
      </c>
      <c r="G8" s="76"/>
      <c r="H8" s="76"/>
      <c r="I8" s="76"/>
      <c r="K8" s="7">
        <v>1</v>
      </c>
      <c r="L8" s="29"/>
      <c r="M8" s="37"/>
      <c r="N8" s="20" t="str">
        <f>IF(ISBLANK(M8),"",YEAR(DoI)-YEAR(M8)+IF(DoI&lt;DATE(YEAR(DoI),MONTH(M8),DAY(M8)),-1,0))</f>
        <v/>
      </c>
      <c r="O8" s="21" t="str">
        <f>IF(ISBLANK(M8),"",VLOOKUP(N8,AgeCheck,2,TRUE))</f>
        <v/>
      </c>
      <c r="P8" s="30"/>
      <c r="Q8" s="30"/>
      <c r="R8" s="31"/>
    </row>
    <row r="9" spans="1:18" ht="16.5" customHeight="1" thickBot="1" x14ac:dyDescent="0.6">
      <c r="A9" s="1"/>
      <c r="F9" s="76" t="s">
        <v>52</v>
      </c>
      <c r="G9" s="76"/>
      <c r="H9" s="76"/>
      <c r="I9" s="76"/>
      <c r="K9" s="7">
        <v>2</v>
      </c>
      <c r="L9" s="29"/>
      <c r="M9" s="37"/>
      <c r="N9" s="20" t="str">
        <f>IF(ISBLANK(M9),"",YEAR(DoI)-YEAR(M9)+IF(DoI&lt;DATE(YEAR(DoI),MONTH(M9),DAY(M9)),-1,0))</f>
        <v/>
      </c>
      <c r="O9" s="21" t="str">
        <f>IF(ISBLANK(M9),"",VLOOKUP(N9,AgeCheck,2,TRUE))</f>
        <v/>
      </c>
      <c r="P9" s="30"/>
      <c r="Q9" s="30"/>
      <c r="R9" s="31"/>
    </row>
    <row r="10" spans="1:18" ht="16.5" customHeight="1" thickBot="1" x14ac:dyDescent="0.6">
      <c r="A10" s="93" t="s">
        <v>56</v>
      </c>
      <c r="B10" s="94"/>
      <c r="C10" s="94"/>
      <c r="D10" s="94"/>
      <c r="E10" s="95"/>
      <c r="F10" s="94"/>
      <c r="G10" s="94"/>
      <c r="H10" s="94"/>
      <c r="I10" s="94"/>
      <c r="K10" s="7">
        <v>3</v>
      </c>
      <c r="L10" s="29"/>
      <c r="M10" s="37"/>
      <c r="N10" s="20" t="str">
        <f>IF(ISBLANK(M10),"",YEAR(DoI)-YEAR(M10)+IF(DoI&lt;DATE(YEAR(DoI),MONTH(M10),DAY(M10)),-1,0))</f>
        <v/>
      </c>
      <c r="O10" s="21" t="str">
        <f>IF(ISBLANK(M10),"",VLOOKUP(N10,AgeCheck,2,TRUE))</f>
        <v/>
      </c>
      <c r="P10" s="30"/>
      <c r="Q10" s="30"/>
      <c r="R10" s="31"/>
    </row>
    <row r="11" spans="1:18" ht="16.5" customHeight="1" thickBot="1" x14ac:dyDescent="0.6">
      <c r="A11" s="94" t="s">
        <v>57</v>
      </c>
      <c r="B11" s="94"/>
      <c r="C11" s="94"/>
      <c r="D11" s="94"/>
      <c r="E11" s="94"/>
      <c r="F11" s="94"/>
      <c r="G11" s="94"/>
      <c r="H11" s="94"/>
      <c r="I11" s="94"/>
      <c r="K11" s="7">
        <v>4</v>
      </c>
      <c r="L11" s="29"/>
      <c r="M11" s="37"/>
      <c r="N11" s="20" t="str">
        <f>IF(ISBLANK(M11),"",YEAR(DoI)-YEAR(M11)+IF(DoI&lt;DATE(YEAR(DoI),MONTH(M11),DAY(M11)),-1,0))</f>
        <v/>
      </c>
      <c r="O11" s="21" t="str">
        <f>IF(ISBLANK(M11),"",VLOOKUP(N11,AgeCheck,2,TRUE))</f>
        <v/>
      </c>
      <c r="P11" s="30"/>
      <c r="Q11" s="30"/>
      <c r="R11" s="31"/>
    </row>
    <row r="12" spans="1:18" ht="16.5" customHeight="1" thickBot="1" x14ac:dyDescent="0.6">
      <c r="A12" s="43" t="s">
        <v>45</v>
      </c>
      <c r="B12" s="43"/>
      <c r="C12" s="43"/>
      <c r="D12" s="43"/>
      <c r="E12" s="43"/>
      <c r="F12" s="43"/>
      <c r="K12" s="7">
        <v>5</v>
      </c>
      <c r="L12" s="29"/>
      <c r="M12" s="37"/>
      <c r="N12" s="20" t="str">
        <f t="shared" si="0"/>
        <v/>
      </c>
      <c r="O12" s="21" t="str">
        <f t="shared" ref="O12:O44" si="1">IF(ISBLANK(M12),"",VLOOKUP(N12,AgeCheck,2,TRUE))</f>
        <v/>
      </c>
      <c r="P12" s="30"/>
      <c r="Q12" s="30"/>
      <c r="R12" s="31"/>
    </row>
    <row r="13" spans="1:18" ht="16.5" customHeight="1" thickBot="1" x14ac:dyDescent="0.65">
      <c r="A13" s="32" t="s">
        <v>50</v>
      </c>
      <c r="B13" s="35"/>
      <c r="C13" s="35"/>
      <c r="D13" s="32"/>
      <c r="E13" s="38" t="s">
        <v>51</v>
      </c>
      <c r="F13" s="33"/>
      <c r="G13" s="33"/>
      <c r="H13" s="33"/>
      <c r="I13" s="33"/>
      <c r="K13" s="7">
        <v>6</v>
      </c>
      <c r="L13" s="29"/>
      <c r="M13" s="37"/>
      <c r="N13" s="20" t="str">
        <f t="shared" si="0"/>
        <v/>
      </c>
      <c r="O13" s="21" t="str">
        <f t="shared" si="1"/>
        <v/>
      </c>
      <c r="P13" s="30"/>
      <c r="Q13" s="30"/>
      <c r="R13" s="31"/>
    </row>
    <row r="14" spans="1:18" ht="16.5" customHeight="1" thickBot="1" x14ac:dyDescent="0.6">
      <c r="A14" s="39" t="s">
        <v>0</v>
      </c>
      <c r="B14" s="40"/>
      <c r="C14" s="4"/>
      <c r="D14" s="90" t="str">
        <f>IF(ISBLANK(M1),"",M1)</f>
        <v/>
      </c>
      <c r="E14" s="91"/>
      <c r="F14" s="91"/>
      <c r="G14" s="92"/>
      <c r="H14" s="8" t="s">
        <v>2</v>
      </c>
      <c r="I14" s="9"/>
      <c r="K14" s="7">
        <v>7</v>
      </c>
      <c r="L14" s="29"/>
      <c r="M14" s="37"/>
      <c r="N14" s="20" t="str">
        <f t="shared" si="0"/>
        <v/>
      </c>
      <c r="O14" s="21" t="str">
        <f t="shared" si="1"/>
        <v/>
      </c>
      <c r="P14" s="30"/>
      <c r="Q14" s="30"/>
      <c r="R14" s="31"/>
    </row>
    <row r="15" spans="1:18" ht="16.5" customHeight="1" thickBot="1" x14ac:dyDescent="0.6">
      <c r="A15" s="55" t="s">
        <v>1</v>
      </c>
      <c r="B15" s="56"/>
      <c r="C15" s="56"/>
      <c r="D15" s="52"/>
      <c r="E15" s="53"/>
      <c r="F15" s="53"/>
      <c r="G15" s="54"/>
      <c r="H15" s="47"/>
      <c r="I15" s="48"/>
      <c r="K15" s="7">
        <v>8</v>
      </c>
      <c r="L15" s="29"/>
      <c r="M15" s="37"/>
      <c r="N15" s="20" t="str">
        <f t="shared" si="0"/>
        <v/>
      </c>
      <c r="O15" s="21" t="str">
        <f t="shared" si="1"/>
        <v/>
      </c>
      <c r="P15" s="30"/>
      <c r="Q15" s="30"/>
      <c r="R15" s="31"/>
    </row>
    <row r="16" spans="1:18" ht="16.5" customHeight="1" thickBot="1" x14ac:dyDescent="0.6">
      <c r="A16" s="57" t="s">
        <v>3</v>
      </c>
      <c r="B16" s="58"/>
      <c r="C16" s="58"/>
      <c r="D16" s="58"/>
      <c r="E16" s="59"/>
      <c r="F16" s="67" t="s">
        <v>4</v>
      </c>
      <c r="G16" s="68"/>
      <c r="H16" s="67" t="s">
        <v>5</v>
      </c>
      <c r="I16" s="68"/>
      <c r="K16" s="7">
        <v>9</v>
      </c>
      <c r="L16" s="29"/>
      <c r="M16" s="37"/>
      <c r="N16" s="20" t="str">
        <f t="shared" si="0"/>
        <v/>
      </c>
      <c r="O16" s="21" t="str">
        <f t="shared" si="1"/>
        <v/>
      </c>
      <c r="P16" s="30"/>
      <c r="Q16" s="30"/>
      <c r="R16" s="31"/>
    </row>
    <row r="17" spans="1:18" ht="16.5" customHeight="1" thickBot="1" x14ac:dyDescent="0.6">
      <c r="A17" s="44" t="s">
        <v>6</v>
      </c>
      <c r="B17" s="45"/>
      <c r="C17" s="45"/>
      <c r="D17" s="45"/>
      <c r="E17" s="46"/>
      <c r="F17" s="11" t="s">
        <v>7</v>
      </c>
      <c r="G17" s="6" t="s">
        <v>8</v>
      </c>
      <c r="H17" s="10" t="s">
        <v>7</v>
      </c>
      <c r="I17" s="5" t="s">
        <v>8</v>
      </c>
      <c r="K17" s="7">
        <v>10</v>
      </c>
      <c r="L17" s="29"/>
      <c r="M17" s="37"/>
      <c r="N17" s="20" t="str">
        <f t="shared" si="0"/>
        <v/>
      </c>
      <c r="O17" s="21" t="str">
        <f t="shared" si="1"/>
        <v/>
      </c>
      <c r="P17" s="30"/>
      <c r="Q17" s="30"/>
      <c r="R17" s="31"/>
    </row>
    <row r="18" spans="1:18" ht="16.5" customHeight="1" thickBot="1" x14ac:dyDescent="0.6">
      <c r="A18" s="12" t="s">
        <v>20</v>
      </c>
      <c r="B18" s="49" t="str">
        <f>"["&amp;TEXT(Info!B2,"dd/mm/yy")&amp;" - "&amp;TEXT(Info!C2,"dd/mm/yyyy")&amp;"]"</f>
        <v>[01/09/09 - 31/08/2011]</v>
      </c>
      <c r="C18" s="50"/>
      <c r="D18" s="50"/>
      <c r="E18" s="51"/>
      <c r="F18" s="41"/>
      <c r="G18" s="41"/>
      <c r="H18" s="41"/>
      <c r="I18" s="41"/>
      <c r="K18" s="7">
        <v>11</v>
      </c>
      <c r="L18" s="29"/>
      <c r="M18" s="37"/>
      <c r="N18" s="20" t="str">
        <f t="shared" si="0"/>
        <v/>
      </c>
      <c r="O18" s="21" t="str">
        <f t="shared" si="1"/>
        <v/>
      </c>
      <c r="P18" s="30"/>
      <c r="Q18" s="30"/>
      <c r="R18" s="31"/>
    </row>
    <row r="19" spans="1:18" ht="16.5" customHeight="1" thickBot="1" x14ac:dyDescent="0.6">
      <c r="A19" s="13"/>
      <c r="B19" s="78" t="s">
        <v>46</v>
      </c>
      <c r="C19" s="75"/>
      <c r="D19" s="75"/>
      <c r="E19" s="79"/>
      <c r="F19" s="42"/>
      <c r="G19" s="42"/>
      <c r="H19" s="42"/>
      <c r="I19" s="42"/>
      <c r="K19" s="7">
        <v>12</v>
      </c>
      <c r="L19" s="29"/>
      <c r="M19" s="37"/>
      <c r="N19" s="20" t="str">
        <f t="shared" si="0"/>
        <v/>
      </c>
      <c r="O19" s="21" t="str">
        <f t="shared" si="1"/>
        <v/>
      </c>
      <c r="P19" s="30"/>
      <c r="Q19" s="30"/>
      <c r="R19" s="31"/>
    </row>
    <row r="20" spans="1:18" ht="16.5" customHeight="1" thickBot="1" x14ac:dyDescent="0.6">
      <c r="A20" s="12" t="s">
        <v>19</v>
      </c>
      <c r="B20" s="49" t="str">
        <f>"["&amp;TEXT(Info!B3,"dd/mm/yy")&amp;" - "&amp;TEXT(Info!C3,"dd/mm/yyyy")&amp;"]"</f>
        <v>[01/09/07 - 31/08/2009]</v>
      </c>
      <c r="C20" s="50"/>
      <c r="D20" s="50"/>
      <c r="E20" s="51"/>
      <c r="F20" s="41"/>
      <c r="G20" s="41"/>
      <c r="H20" s="41"/>
      <c r="I20" s="41"/>
      <c r="K20" s="7">
        <v>13</v>
      </c>
      <c r="L20" s="29"/>
      <c r="M20" s="37"/>
      <c r="N20" s="20" t="str">
        <f t="shared" si="0"/>
        <v/>
      </c>
      <c r="O20" s="21" t="str">
        <f t="shared" si="1"/>
        <v/>
      </c>
      <c r="P20" s="30"/>
      <c r="Q20" s="30"/>
      <c r="R20" s="31"/>
    </row>
    <row r="21" spans="1:18" ht="16.5" customHeight="1" thickBot="1" x14ac:dyDescent="0.6">
      <c r="A21" s="3"/>
      <c r="B21" s="52" t="s">
        <v>47</v>
      </c>
      <c r="C21" s="53"/>
      <c r="D21" s="53"/>
      <c r="E21" s="54"/>
      <c r="F21" s="42"/>
      <c r="G21" s="42"/>
      <c r="H21" s="42"/>
      <c r="I21" s="42"/>
      <c r="K21" s="7">
        <v>14</v>
      </c>
      <c r="L21" s="29"/>
      <c r="M21" s="37"/>
      <c r="N21" s="20" t="str">
        <f t="shared" si="0"/>
        <v/>
      </c>
      <c r="O21" s="21" t="str">
        <f t="shared" si="1"/>
        <v/>
      </c>
      <c r="P21" s="30"/>
      <c r="Q21" s="30"/>
      <c r="R21" s="31"/>
    </row>
    <row r="22" spans="1:18" ht="16.5" customHeight="1" thickBot="1" x14ac:dyDescent="0.6">
      <c r="A22" s="12" t="s">
        <v>18</v>
      </c>
      <c r="B22" s="49" t="str">
        <f>"["&amp;TEXT(Info!B4,"dd/mm/yy")&amp;" - "&amp;TEXT(Info!C4,"dd/mm/yyyy")&amp;"]"</f>
        <v>[01/09/04 - 31/08/2007]</v>
      </c>
      <c r="C22" s="50"/>
      <c r="D22" s="50"/>
      <c r="E22" s="51"/>
      <c r="F22" s="41"/>
      <c r="G22" s="41"/>
      <c r="H22" s="41"/>
      <c r="I22" s="41"/>
      <c r="K22" s="7">
        <v>15</v>
      </c>
      <c r="L22" s="29"/>
      <c r="M22" s="37"/>
      <c r="N22" s="20" t="str">
        <f t="shared" si="0"/>
        <v/>
      </c>
      <c r="O22" s="21" t="str">
        <f t="shared" si="1"/>
        <v/>
      </c>
      <c r="P22" s="30"/>
      <c r="Q22" s="30"/>
      <c r="R22" s="31"/>
    </row>
    <row r="23" spans="1:18" ht="16.5" customHeight="1" thickBot="1" x14ac:dyDescent="0.6">
      <c r="A23" s="3"/>
      <c r="B23" s="52" t="s">
        <v>48</v>
      </c>
      <c r="C23" s="53"/>
      <c r="D23" s="53"/>
      <c r="E23" s="54"/>
      <c r="F23" s="42"/>
      <c r="G23" s="42"/>
      <c r="H23" s="42"/>
      <c r="I23" s="42"/>
      <c r="K23" s="7">
        <v>16</v>
      </c>
      <c r="L23" s="29"/>
      <c r="M23" s="37"/>
      <c r="N23" s="20" t="str">
        <f t="shared" si="0"/>
        <v/>
      </c>
      <c r="O23" s="21" t="str">
        <f t="shared" si="1"/>
        <v/>
      </c>
      <c r="P23" s="30"/>
      <c r="Q23" s="30"/>
      <c r="R23" s="31"/>
    </row>
    <row r="24" spans="1:18" ht="16.5" customHeight="1" thickBot="1" x14ac:dyDescent="0.6">
      <c r="A24" s="63" t="str">
        <f>"Ages are evaluated as at midnight 31st August / 1st September at the start of the academic year of competition ("&amp;YEAR(DoI)&amp;")."</f>
        <v>Ages are evaluated as at midnight 31st August / 1st September at the start of the academic year of competition (2022).</v>
      </c>
      <c r="B24" s="63"/>
      <c r="C24" s="63"/>
      <c r="D24" s="63"/>
      <c r="E24" s="63"/>
      <c r="F24" s="63"/>
      <c r="G24" s="63"/>
      <c r="H24" s="63"/>
      <c r="I24" s="63"/>
      <c r="K24" s="7">
        <v>17</v>
      </c>
      <c r="L24" s="29"/>
      <c r="M24" s="37"/>
      <c r="N24" s="20" t="str">
        <f t="shared" si="0"/>
        <v/>
      </c>
      <c r="O24" s="21" t="str">
        <f t="shared" si="1"/>
        <v/>
      </c>
      <c r="P24" s="30"/>
      <c r="Q24" s="30"/>
      <c r="R24" s="31"/>
    </row>
    <row r="25" spans="1:18" ht="16.5" customHeight="1" thickBot="1" x14ac:dyDescent="0.6">
      <c r="A25" s="64"/>
      <c r="B25" s="64"/>
      <c r="C25" s="64"/>
      <c r="D25" s="64"/>
      <c r="E25" s="64"/>
      <c r="F25" s="64"/>
      <c r="G25" s="64"/>
      <c r="H25" s="64"/>
      <c r="I25" s="64"/>
      <c r="K25" s="7">
        <v>18</v>
      </c>
      <c r="L25" s="29"/>
      <c r="M25" s="37"/>
      <c r="N25" s="20" t="str">
        <f t="shared" si="0"/>
        <v/>
      </c>
      <c r="O25" s="21" t="str">
        <f t="shared" si="1"/>
        <v/>
      </c>
      <c r="P25" s="30"/>
      <c r="Q25" s="30"/>
      <c r="R25" s="31"/>
    </row>
    <row r="26" spans="1:18" ht="16.5" customHeight="1" thickBot="1" x14ac:dyDescent="0.6">
      <c r="A26" s="62" t="s">
        <v>9</v>
      </c>
      <c r="B26" s="62"/>
      <c r="C26" s="62"/>
      <c r="D26" s="62"/>
      <c r="E26" s="62"/>
      <c r="F26" s="62"/>
      <c r="G26" s="62"/>
      <c r="H26" s="62"/>
      <c r="I26" s="62"/>
      <c r="K26" s="7">
        <v>19</v>
      </c>
      <c r="L26" s="29"/>
      <c r="M26" s="37"/>
      <c r="N26" s="20" t="str">
        <f t="shared" si="0"/>
        <v/>
      </c>
      <c r="O26" s="21" t="str">
        <f t="shared" si="1"/>
        <v/>
      </c>
      <c r="P26" s="30"/>
      <c r="Q26" s="30"/>
      <c r="R26" s="31"/>
    </row>
    <row r="27" spans="1:18" ht="16.5" customHeight="1" thickBot="1" x14ac:dyDescent="0.6">
      <c r="A27" s="73" t="s">
        <v>43</v>
      </c>
      <c r="B27" s="73"/>
      <c r="C27" s="73"/>
      <c r="D27" s="73"/>
      <c r="E27" s="73"/>
      <c r="F27" s="73"/>
      <c r="G27" s="73"/>
      <c r="H27" s="73"/>
      <c r="I27" s="73"/>
      <c r="K27" s="7">
        <v>20</v>
      </c>
      <c r="L27" s="29"/>
      <c r="M27" s="37"/>
      <c r="N27" s="20" t="str">
        <f t="shared" si="0"/>
        <v/>
      </c>
      <c r="O27" s="21" t="str">
        <f t="shared" si="1"/>
        <v/>
      </c>
      <c r="P27" s="30"/>
      <c r="Q27" s="30"/>
      <c r="R27" s="31"/>
    </row>
    <row r="28" spans="1:18" ht="16.5" customHeight="1" thickBot="1" x14ac:dyDescent="0.6">
      <c r="A28" s="73"/>
      <c r="B28" s="73"/>
      <c r="C28" s="73"/>
      <c r="D28" s="73"/>
      <c r="E28" s="73"/>
      <c r="F28" s="73"/>
      <c r="G28" s="73"/>
      <c r="H28" s="73"/>
      <c r="I28" s="73"/>
      <c r="K28" s="7">
        <v>21</v>
      </c>
      <c r="L28" s="29"/>
      <c r="M28" s="37"/>
      <c r="N28" s="20" t="str">
        <f t="shared" si="0"/>
        <v/>
      </c>
      <c r="O28" s="21" t="str">
        <f t="shared" si="1"/>
        <v/>
      </c>
      <c r="P28" s="30"/>
      <c r="Q28" s="30"/>
      <c r="R28" s="31"/>
    </row>
    <row r="29" spans="1:18" ht="16.5" customHeight="1" thickBot="1" x14ac:dyDescent="0.6">
      <c r="A29" s="72" t="s">
        <v>44</v>
      </c>
      <c r="B29" s="72"/>
      <c r="C29" s="72"/>
      <c r="D29" s="72"/>
      <c r="E29" s="72"/>
      <c r="F29" s="72"/>
      <c r="G29" s="72"/>
      <c r="H29" s="72"/>
      <c r="I29" s="72"/>
      <c r="K29" s="7">
        <v>22</v>
      </c>
      <c r="L29" s="29"/>
      <c r="M29" s="37"/>
      <c r="N29" s="20" t="str">
        <f t="shared" si="0"/>
        <v/>
      </c>
      <c r="O29" s="21" t="str">
        <f t="shared" si="1"/>
        <v/>
      </c>
      <c r="P29" s="30"/>
      <c r="Q29" s="30"/>
      <c r="R29" s="31"/>
    </row>
    <row r="30" spans="1:18" ht="16.5" customHeight="1" thickBot="1" x14ac:dyDescent="0.6">
      <c r="A30" s="64" t="s">
        <v>10</v>
      </c>
      <c r="B30" s="64"/>
      <c r="C30" s="64"/>
      <c r="D30" s="64"/>
      <c r="E30" s="64"/>
      <c r="F30" s="64"/>
      <c r="G30" s="64"/>
      <c r="H30" s="64"/>
      <c r="I30" s="64"/>
      <c r="K30" s="7">
        <v>23</v>
      </c>
      <c r="L30" s="29"/>
      <c r="M30" s="37"/>
      <c r="N30" s="20" t="str">
        <f t="shared" si="0"/>
        <v/>
      </c>
      <c r="O30" s="21" t="str">
        <f t="shared" si="1"/>
        <v/>
      </c>
      <c r="P30" s="30"/>
      <c r="Q30" s="30"/>
      <c r="R30" s="31"/>
    </row>
    <row r="31" spans="1:18" ht="16.5" customHeight="1" thickBot="1" x14ac:dyDescent="0.6">
      <c r="A31" s="64"/>
      <c r="B31" s="64"/>
      <c r="C31" s="64"/>
      <c r="D31" s="64"/>
      <c r="E31" s="64"/>
      <c r="F31" s="64"/>
      <c r="G31" s="64"/>
      <c r="H31" s="64"/>
      <c r="I31" s="64"/>
      <c r="K31" s="7">
        <v>24</v>
      </c>
      <c r="L31" s="29"/>
      <c r="M31" s="37"/>
      <c r="N31" s="20" t="str">
        <f t="shared" si="0"/>
        <v/>
      </c>
      <c r="O31" s="21" t="str">
        <f t="shared" si="1"/>
        <v/>
      </c>
      <c r="P31" s="30"/>
      <c r="Q31" s="30"/>
      <c r="R31" s="31"/>
    </row>
    <row r="32" spans="1:18" ht="16.5" customHeight="1" thickBot="1" x14ac:dyDescent="0.6">
      <c r="A32" s="64"/>
      <c r="B32" s="64"/>
      <c r="C32" s="64"/>
      <c r="D32" s="64"/>
      <c r="E32" s="64"/>
      <c r="F32" s="64"/>
      <c r="G32" s="64"/>
      <c r="H32" s="64"/>
      <c r="I32" s="64"/>
      <c r="K32" s="7">
        <v>25</v>
      </c>
      <c r="L32" s="29"/>
      <c r="M32" s="37"/>
      <c r="N32" s="20" t="str">
        <f t="shared" si="0"/>
        <v/>
      </c>
      <c r="O32" s="21" t="str">
        <f t="shared" si="1"/>
        <v/>
      </c>
      <c r="P32" s="30"/>
      <c r="Q32" s="30"/>
      <c r="R32" s="31"/>
    </row>
    <row r="33" spans="1:18" ht="16.5" customHeight="1" thickBot="1" x14ac:dyDescent="0.6">
      <c r="A33" s="64"/>
      <c r="B33" s="64"/>
      <c r="C33" s="64"/>
      <c r="D33" s="64"/>
      <c r="E33" s="64"/>
      <c r="F33" s="64"/>
      <c r="G33" s="64"/>
      <c r="H33" s="64"/>
      <c r="I33" s="64"/>
      <c r="K33" s="7">
        <v>26</v>
      </c>
      <c r="L33" s="29"/>
      <c r="M33" s="37"/>
      <c r="N33" s="20" t="str">
        <f t="shared" si="0"/>
        <v/>
      </c>
      <c r="O33" s="21" t="str">
        <f t="shared" si="1"/>
        <v/>
      </c>
      <c r="P33" s="30"/>
      <c r="Q33" s="30"/>
      <c r="R33" s="31"/>
    </row>
    <row r="34" spans="1:18" ht="16.5" customHeight="1" thickBot="1" x14ac:dyDescent="0.6">
      <c r="A34" s="64" t="s">
        <v>11</v>
      </c>
      <c r="B34" s="64"/>
      <c r="C34" s="64"/>
      <c r="D34" s="64"/>
      <c r="E34" s="64"/>
      <c r="F34" s="64"/>
      <c r="G34" s="64"/>
      <c r="H34" s="64"/>
      <c r="I34" s="64"/>
      <c r="K34" s="7">
        <v>27</v>
      </c>
      <c r="L34" s="29"/>
      <c r="M34" s="37"/>
      <c r="N34" s="20" t="str">
        <f t="shared" si="0"/>
        <v/>
      </c>
      <c r="O34" s="21" t="str">
        <f t="shared" si="1"/>
        <v/>
      </c>
      <c r="P34" s="30"/>
      <c r="Q34" s="30"/>
      <c r="R34" s="31"/>
    </row>
    <row r="35" spans="1:18" ht="16.5" customHeight="1" thickBot="1" x14ac:dyDescent="0.6">
      <c r="A35" s="64"/>
      <c r="B35" s="64"/>
      <c r="C35" s="64"/>
      <c r="D35" s="64"/>
      <c r="E35" s="64"/>
      <c r="F35" s="64"/>
      <c r="G35" s="64"/>
      <c r="H35" s="64"/>
      <c r="I35" s="64"/>
      <c r="K35" s="7">
        <v>28</v>
      </c>
      <c r="L35" s="29"/>
      <c r="M35" s="37"/>
      <c r="N35" s="20" t="str">
        <f t="shared" si="0"/>
        <v/>
      </c>
      <c r="O35" s="21" t="str">
        <f t="shared" si="1"/>
        <v/>
      </c>
      <c r="P35" s="30"/>
      <c r="Q35" s="30"/>
      <c r="R35" s="31"/>
    </row>
    <row r="36" spans="1:18" ht="16.5" customHeight="1" thickBot="1" x14ac:dyDescent="0.6">
      <c r="A36" s="64"/>
      <c r="B36" s="64"/>
      <c r="C36" s="64"/>
      <c r="D36" s="64"/>
      <c r="E36" s="64"/>
      <c r="F36" s="64"/>
      <c r="G36" s="64"/>
      <c r="H36" s="64"/>
      <c r="I36" s="64"/>
      <c r="K36" s="7">
        <v>29</v>
      </c>
      <c r="L36" s="29"/>
      <c r="M36" s="37"/>
      <c r="N36" s="20" t="str">
        <f t="shared" si="0"/>
        <v/>
      </c>
      <c r="O36" s="21" t="str">
        <f t="shared" si="1"/>
        <v/>
      </c>
      <c r="P36" s="30"/>
      <c r="Q36" s="30"/>
      <c r="R36" s="31"/>
    </row>
    <row r="37" spans="1:18" ht="16.5" customHeight="1" thickBot="1" x14ac:dyDescent="0.6">
      <c r="A37" s="61" t="s">
        <v>12</v>
      </c>
      <c r="B37" s="61"/>
      <c r="C37" s="61"/>
      <c r="D37" s="61"/>
      <c r="E37" s="61"/>
      <c r="F37" s="61"/>
      <c r="G37" s="61"/>
      <c r="H37" s="61"/>
      <c r="I37" s="61"/>
      <c r="K37" s="7">
        <v>30</v>
      </c>
      <c r="L37" s="29"/>
      <c r="M37" s="37"/>
      <c r="N37" s="20" t="str">
        <f t="shared" si="0"/>
        <v/>
      </c>
      <c r="O37" s="21" t="str">
        <f t="shared" si="1"/>
        <v/>
      </c>
      <c r="P37" s="30"/>
      <c r="Q37" s="30"/>
      <c r="R37" s="31"/>
    </row>
    <row r="38" spans="1:18" ht="16.5" customHeight="1" thickBot="1" x14ac:dyDescent="0.6">
      <c r="A38" s="61"/>
      <c r="B38" s="61"/>
      <c r="C38" s="61"/>
      <c r="D38" s="61"/>
      <c r="E38" s="61"/>
      <c r="F38" s="61"/>
      <c r="G38" s="61"/>
      <c r="H38" s="61"/>
      <c r="I38" s="61"/>
      <c r="K38" s="7">
        <v>31</v>
      </c>
      <c r="L38" s="29"/>
      <c r="M38" s="37"/>
      <c r="N38" s="20" t="str">
        <f t="shared" si="0"/>
        <v/>
      </c>
      <c r="O38" s="21" t="str">
        <f t="shared" si="1"/>
        <v/>
      </c>
      <c r="P38" s="30"/>
      <c r="Q38" s="30"/>
      <c r="R38" s="31"/>
    </row>
    <row r="39" spans="1:18" ht="16.5" customHeight="1" thickBot="1" x14ac:dyDescent="0.6">
      <c r="A39" s="61"/>
      <c r="B39" s="61"/>
      <c r="C39" s="61"/>
      <c r="D39" s="61"/>
      <c r="E39" s="61"/>
      <c r="F39" s="61"/>
      <c r="G39" s="61"/>
      <c r="H39" s="61"/>
      <c r="I39" s="61"/>
      <c r="K39" s="7">
        <v>32</v>
      </c>
      <c r="L39" s="29"/>
      <c r="M39" s="37"/>
      <c r="N39" s="20" t="str">
        <f t="shared" si="0"/>
        <v/>
      </c>
      <c r="O39" s="21" t="str">
        <f t="shared" si="1"/>
        <v/>
      </c>
      <c r="P39" s="30"/>
      <c r="Q39" s="30"/>
      <c r="R39" s="31"/>
    </row>
    <row r="40" spans="1:18" ht="16.5" customHeight="1" thickBot="1" x14ac:dyDescent="0.6">
      <c r="A40" s="65" t="s">
        <v>49</v>
      </c>
      <c r="B40" s="65"/>
      <c r="C40" s="65"/>
      <c r="D40" s="65"/>
      <c r="E40" s="65"/>
      <c r="F40" s="65"/>
      <c r="G40" s="65"/>
      <c r="H40" s="65"/>
      <c r="I40" s="65"/>
      <c r="K40" s="7">
        <v>33</v>
      </c>
      <c r="L40" s="29"/>
      <c r="M40" s="37"/>
      <c r="N40" s="20" t="str">
        <f t="shared" si="0"/>
        <v/>
      </c>
      <c r="O40" s="21" t="str">
        <f t="shared" si="1"/>
        <v/>
      </c>
      <c r="P40" s="30"/>
      <c r="Q40" s="30"/>
      <c r="R40" s="31"/>
    </row>
    <row r="41" spans="1:18" ht="16.5" customHeight="1" thickBot="1" x14ac:dyDescent="0.6">
      <c r="A41" s="65"/>
      <c r="B41" s="65"/>
      <c r="C41" s="65"/>
      <c r="D41" s="65"/>
      <c r="E41" s="65"/>
      <c r="F41" s="65"/>
      <c r="G41" s="65"/>
      <c r="H41" s="65"/>
      <c r="I41" s="65"/>
      <c r="K41" s="7">
        <v>34</v>
      </c>
      <c r="L41" s="29"/>
      <c r="M41" s="37"/>
      <c r="N41" s="20" t="str">
        <f t="shared" si="0"/>
        <v/>
      </c>
      <c r="O41" s="21" t="str">
        <f t="shared" si="1"/>
        <v/>
      </c>
      <c r="P41" s="30"/>
      <c r="Q41" s="30"/>
      <c r="R41" s="31"/>
    </row>
    <row r="42" spans="1:18" ht="16.5" customHeight="1" thickBot="1" x14ac:dyDescent="0.6">
      <c r="A42" s="65"/>
      <c r="B42" s="65"/>
      <c r="C42" s="65"/>
      <c r="D42" s="65"/>
      <c r="E42" s="65"/>
      <c r="F42" s="65"/>
      <c r="G42" s="65"/>
      <c r="H42" s="65"/>
      <c r="I42" s="65"/>
      <c r="K42" s="7">
        <v>35</v>
      </c>
      <c r="L42" s="29"/>
      <c r="M42" s="37"/>
      <c r="N42" s="20" t="str">
        <f t="shared" si="0"/>
        <v/>
      </c>
      <c r="O42" s="21" t="str">
        <f t="shared" si="1"/>
        <v/>
      </c>
      <c r="P42" s="30"/>
      <c r="Q42" s="30"/>
      <c r="R42" s="31"/>
    </row>
    <row r="43" spans="1:18" ht="16.5" customHeight="1" thickBot="1" x14ac:dyDescent="0.6">
      <c r="A43" s="66" t="s">
        <v>54</v>
      </c>
      <c r="B43" s="66"/>
      <c r="C43" s="66"/>
      <c r="D43" s="66"/>
      <c r="E43" s="66"/>
      <c r="F43" s="66"/>
      <c r="G43" s="66"/>
      <c r="H43" s="66"/>
      <c r="I43" s="66"/>
      <c r="K43" s="7">
        <v>36</v>
      </c>
      <c r="L43" s="29"/>
      <c r="M43" s="37"/>
      <c r="N43" s="20" t="str">
        <f t="shared" si="0"/>
        <v/>
      </c>
      <c r="O43" s="21" t="str">
        <f t="shared" si="1"/>
        <v/>
      </c>
      <c r="P43" s="30"/>
      <c r="Q43" s="30"/>
      <c r="R43" s="31"/>
    </row>
    <row r="44" spans="1:18" ht="16.5" customHeight="1" thickBot="1" x14ac:dyDescent="0.6">
      <c r="A44" s="60" t="s">
        <v>13</v>
      </c>
      <c r="B44" s="60"/>
      <c r="C44" s="60"/>
      <c r="D44" s="60"/>
      <c r="E44" s="60"/>
      <c r="F44" s="60"/>
      <c r="G44" s="60"/>
      <c r="H44" s="60"/>
      <c r="I44" s="60"/>
      <c r="K44" s="7">
        <v>37</v>
      </c>
      <c r="L44" s="29"/>
      <c r="M44" s="37"/>
      <c r="N44" s="20" t="str">
        <f t="shared" si="0"/>
        <v/>
      </c>
      <c r="O44" s="21" t="str">
        <f t="shared" si="1"/>
        <v/>
      </c>
      <c r="P44" s="30"/>
      <c r="Q44" s="30"/>
      <c r="R44" s="31"/>
    </row>
    <row r="45" spans="1:18" ht="16.5" customHeight="1" thickBot="1" x14ac:dyDescent="0.6">
      <c r="K45" s="7">
        <v>38</v>
      </c>
      <c r="L45" s="29"/>
      <c r="M45" s="37"/>
      <c r="N45" s="20" t="str">
        <f t="shared" ref="N45" si="2">IF(ISBLANK(M45),"",YEAR(DoI)-YEAR(M45)+IF(DoI&lt;DATE(YEAR(DoI),MONTH(M45),DAY(M45)),-1,0))</f>
        <v/>
      </c>
      <c r="O45" s="21" t="str">
        <f t="shared" ref="O45" si="3">IF(ISBLANK(M45),"",VLOOKUP(N45,AgeCheck,2,TRUE))</f>
        <v/>
      </c>
      <c r="P45" s="30"/>
      <c r="Q45" s="30"/>
      <c r="R45" s="31"/>
    </row>
    <row r="46" spans="1:18" ht="16.5" customHeight="1" x14ac:dyDescent="0.55000000000000004"/>
    <row r="47" spans="1:18" ht="15" customHeight="1" x14ac:dyDescent="0.55000000000000004"/>
    <row r="49" ht="15" customHeight="1" x14ac:dyDescent="0.55000000000000004"/>
  </sheetData>
  <sheetProtection algorithmName="SHA-512" hashValue="Vrsgjy3TdiDCQcfll4AdJwbi7jawvvubBVgg5lHrc2VHblOKTE0H+SkYIcFQGQmhsar/nmM9WEmIhHOteWsTaw==" saltValue="b4iKaaELamncL5fN2y1nEg==" spinCount="100000" sheet="1" selectLockedCells="1"/>
  <mergeCells count="54">
    <mergeCell ref="A2:G6"/>
    <mergeCell ref="B18:E18"/>
    <mergeCell ref="B19:E19"/>
    <mergeCell ref="M1:R2"/>
    <mergeCell ref="Q3:R3"/>
    <mergeCell ref="P3:P6"/>
    <mergeCell ref="O3:O6"/>
    <mergeCell ref="N3:N6"/>
    <mergeCell ref="M3:M6"/>
    <mergeCell ref="R4:R6"/>
    <mergeCell ref="Q4:Q6"/>
    <mergeCell ref="D14:G15"/>
    <mergeCell ref="A10:D10"/>
    <mergeCell ref="A11:D11"/>
    <mergeCell ref="E10:I10"/>
    <mergeCell ref="E11:I11"/>
    <mergeCell ref="G20:G21"/>
    <mergeCell ref="F16:G16"/>
    <mergeCell ref="L3:L6"/>
    <mergeCell ref="A34:I36"/>
    <mergeCell ref="A30:I33"/>
    <mergeCell ref="A29:I29"/>
    <mergeCell ref="A27:I28"/>
    <mergeCell ref="H18:H19"/>
    <mergeCell ref="H20:H21"/>
    <mergeCell ref="I20:I21"/>
    <mergeCell ref="K5:K6"/>
    <mergeCell ref="F8:I8"/>
    <mergeCell ref="F9:I9"/>
    <mergeCell ref="F18:F19"/>
    <mergeCell ref="H16:I16"/>
    <mergeCell ref="I18:I19"/>
    <mergeCell ref="A44:I44"/>
    <mergeCell ref="A37:I39"/>
    <mergeCell ref="G22:G23"/>
    <mergeCell ref="A26:I26"/>
    <mergeCell ref="F22:F23"/>
    <mergeCell ref="A24:I25"/>
    <mergeCell ref="B22:E22"/>
    <mergeCell ref="B23:E23"/>
    <mergeCell ref="H22:H23"/>
    <mergeCell ref="I22:I23"/>
    <mergeCell ref="A40:I42"/>
    <mergeCell ref="A43:I43"/>
    <mergeCell ref="F20:F21"/>
    <mergeCell ref="B20:E20"/>
    <mergeCell ref="B21:E21"/>
    <mergeCell ref="A15:C15"/>
    <mergeCell ref="A16:E16"/>
    <mergeCell ref="A14:B14"/>
    <mergeCell ref="G18:G19"/>
    <mergeCell ref="A12:F12"/>
    <mergeCell ref="A17:E17"/>
    <mergeCell ref="H15:I15"/>
  </mergeCells>
  <conditionalFormatting sqref="F18:F19">
    <cfRule type="expression" dxfId="52" priority="10">
      <formula>AND(ISBLANK(F18),JGFree=0)</formula>
    </cfRule>
    <cfRule type="expression" dxfId="51" priority="21">
      <formula>AND(ISBLANK(F18),JGFree&gt;0)</formula>
    </cfRule>
    <cfRule type="expression" dxfId="50" priority="34">
      <formula>JGFree&gt;3</formula>
    </cfRule>
    <cfRule type="expression" dxfId="49" priority="46">
      <formula>AND(JGFree&gt;0,JGFree&lt;4)</formula>
    </cfRule>
  </conditionalFormatting>
  <conditionalFormatting sqref="G18:G19">
    <cfRule type="expression" dxfId="48" priority="14">
      <formula>AND(ISBLANK(G18),JGMed=0)</formula>
    </cfRule>
    <cfRule type="expression" dxfId="47" priority="24">
      <formula>AND(ISBLANK(G18),JGMed&gt;0)</formula>
    </cfRule>
    <cfRule type="expression" dxfId="46" priority="37">
      <formula>JGMed&gt;3</formula>
    </cfRule>
    <cfRule type="expression" dxfId="45" priority="49">
      <formula>AND(JGMed&gt;0,JGMed&lt;4)</formula>
    </cfRule>
  </conditionalFormatting>
  <conditionalFormatting sqref="H18:H19">
    <cfRule type="expression" dxfId="44" priority="17">
      <formula>AND(ISBLANK(H18),JBFree=0)</formula>
    </cfRule>
    <cfRule type="expression" dxfId="43" priority="27">
      <formula>AND(ISBLANK(H18),JBFree&gt;0)</formula>
    </cfRule>
    <cfRule type="expression" dxfId="42" priority="40">
      <formula>JBFree&gt;3</formula>
    </cfRule>
    <cfRule type="expression" dxfId="41" priority="53">
      <formula>AND(JBFree&gt;0,JBFree&lt;4)</formula>
    </cfRule>
  </conditionalFormatting>
  <conditionalFormatting sqref="I18:I19">
    <cfRule type="expression" dxfId="40" priority="20">
      <formula>AND(ISBLANK(I18),JBMed=0)</formula>
    </cfRule>
    <cfRule type="expression" dxfId="39" priority="30">
      <formula>AND(ISBLANK(I18),JBMed&gt;0)</formula>
    </cfRule>
    <cfRule type="expression" dxfId="38" priority="43">
      <formula>JBMed&gt;3</formula>
    </cfRule>
    <cfRule type="expression" dxfId="37" priority="82">
      <formula>AND(JBMed&gt;0,JBMed&lt;4)</formula>
    </cfRule>
  </conditionalFormatting>
  <conditionalFormatting sqref="F20:F21">
    <cfRule type="expression" dxfId="36" priority="12">
      <formula>AND(ISBLANK(F20),IGFree=0)</formula>
    </cfRule>
    <cfRule type="expression" dxfId="35" priority="22">
      <formula>AND(ISBLANK(F20),IGFree&gt;0)</formula>
    </cfRule>
    <cfRule type="expression" dxfId="34" priority="35">
      <formula>IGFree&gt;3</formula>
    </cfRule>
    <cfRule type="expression" dxfId="33" priority="47">
      <formula>AND(IGFree&gt;0,IGFree&lt;4)</formula>
    </cfRule>
  </conditionalFormatting>
  <conditionalFormatting sqref="G20:G21">
    <cfRule type="expression" dxfId="32" priority="15">
      <formula>AND(ISBLANK(G20),IGMed=0)</formula>
    </cfRule>
    <cfRule type="expression" dxfId="31" priority="25">
      <formula>AND(ISBLANK(G20),IGMed&gt;0)</formula>
    </cfRule>
    <cfRule type="expression" dxfId="30" priority="38">
      <formula>IGMed&gt;3</formula>
    </cfRule>
    <cfRule type="expression" dxfId="29" priority="51">
      <formula>AND(IGMed&gt;0,IBMed&lt;4)</formula>
    </cfRule>
  </conditionalFormatting>
  <conditionalFormatting sqref="H20:H21">
    <cfRule type="expression" dxfId="28" priority="18">
      <formula>AND(ISBLANK(H20),IBFree=0)</formula>
    </cfRule>
    <cfRule type="expression" dxfId="27" priority="28">
      <formula>AND(ISBLANK(H20),IBFree&gt;0)</formula>
    </cfRule>
    <cfRule type="expression" dxfId="26" priority="41">
      <formula>IBFree&gt;3</formula>
    </cfRule>
    <cfRule type="expression" dxfId="25" priority="75">
      <formula>AND(IBFree&gt;0,IBFree&lt;4)</formula>
    </cfRule>
  </conditionalFormatting>
  <conditionalFormatting sqref="I20:I21">
    <cfRule type="expression" dxfId="24" priority="9">
      <formula>AND(ISBLANK(I20),IBMed=0)</formula>
    </cfRule>
    <cfRule type="expression" dxfId="23" priority="31">
      <formula>AND(ISBLANK(I20),IBMed&gt;0)</formula>
    </cfRule>
    <cfRule type="expression" dxfId="22" priority="44">
      <formula>IBMed&gt;3</formula>
    </cfRule>
    <cfRule type="expression" dxfId="21" priority="83">
      <formula>AND(IBMed&gt;0,IBMed&lt;4)</formula>
    </cfRule>
  </conditionalFormatting>
  <conditionalFormatting sqref="F22:F23">
    <cfRule type="expression" dxfId="20" priority="13">
      <formula>AND(ISBLANK(F22),SGFree=0)</formula>
    </cfRule>
    <cfRule type="expression" dxfId="19" priority="23">
      <formula>AND(ISBLANK(F22),SGFree&gt;0)</formula>
    </cfRule>
    <cfRule type="expression" dxfId="18" priority="36">
      <formula>SGFree&gt;3</formula>
    </cfRule>
    <cfRule type="expression" dxfId="17" priority="48">
      <formula>AND(SGFree&gt;0,SGFree&lt;4)</formula>
    </cfRule>
  </conditionalFormatting>
  <conditionalFormatting sqref="G22:G23">
    <cfRule type="expression" dxfId="16" priority="16">
      <formula>AND(ISBLANK(G22),SGMed=0)</formula>
    </cfRule>
    <cfRule type="expression" dxfId="15" priority="26">
      <formula>AND(ISBLANK(G22),SGMed&gt;0)</formula>
    </cfRule>
    <cfRule type="expression" dxfId="14" priority="39">
      <formula>SGMed&gt;3</formula>
    </cfRule>
    <cfRule type="expression" dxfId="13" priority="52">
      <formula>AND(SGMed&gt;0,SGMed&lt;4)</formula>
    </cfRule>
  </conditionalFormatting>
  <conditionalFormatting sqref="H22:H23">
    <cfRule type="expression" dxfId="12" priority="19">
      <formula>AND(ISBLANK(H22),SBFree=0)</formula>
    </cfRule>
    <cfRule type="expression" dxfId="11" priority="29">
      <formula>AND(ISBLANK(H22),SBFree&gt;0)</formula>
    </cfRule>
    <cfRule type="expression" dxfId="10" priority="42">
      <formula>SBFree&gt;3</formula>
    </cfRule>
    <cfRule type="expression" dxfId="9" priority="81">
      <formula>AND(SBFree&gt;0,SBFree&lt;4)</formula>
    </cfRule>
  </conditionalFormatting>
  <conditionalFormatting sqref="I22:I23">
    <cfRule type="expression" dxfId="8" priority="8">
      <formula>AND(ISBLANK(I22),SBMed=0)</formula>
    </cfRule>
    <cfRule type="expression" dxfId="7" priority="33">
      <formula>AND(ISBLANK(I22),SBMed&gt;0)</formula>
    </cfRule>
    <cfRule type="expression" dxfId="6" priority="45">
      <formula>SBMed&gt;3</formula>
    </cfRule>
    <cfRule type="expression" dxfId="5" priority="84">
      <formula>AND(SBMed&gt;0,SBMed&lt;4)</formula>
    </cfRule>
  </conditionalFormatting>
  <conditionalFormatting sqref="M1">
    <cfRule type="expression" dxfId="4" priority="7">
      <formula>ISBLANK(V1048564)</formula>
    </cfRule>
  </conditionalFormatting>
  <conditionalFormatting sqref="H15:I15">
    <cfRule type="expression" dxfId="3" priority="6">
      <formula>ISBLANK(H15)</formula>
    </cfRule>
  </conditionalFormatting>
  <conditionalFormatting sqref="L8:L45">
    <cfRule type="expression" dxfId="2" priority="5" stopIfTrue="1">
      <formula>ISBLANK(L8)</formula>
    </cfRule>
  </conditionalFormatting>
  <conditionalFormatting sqref="M8:M45 P8:R45">
    <cfRule type="expression" dxfId="1" priority="4" stopIfTrue="1">
      <formula>AND(NOT(ISBLANK($L8)),ISBLANK(M8))</formula>
    </cfRule>
  </conditionalFormatting>
  <conditionalFormatting sqref="A37:I39">
    <cfRule type="expression" dxfId="0" priority="3" stopIfTrue="1">
      <formula>$A$37="Signature of teacher in Charge ________________________________________      Date __________"</formula>
    </cfRule>
  </conditionalFormatting>
  <dataValidations xWindow="595" yWindow="516" count="4">
    <dataValidation type="date" errorStyle="warning" allowBlank="1" showInputMessage="1" showErrorMessage="1" errorTitle="Warning:" error="Entry is not date format or not within permitted range" promptTitle="Enter date of Birth" prompt="Enter in date format (dd/mm/yyyy)" sqref="M7:M45" xr:uid="{00000000-0002-0000-0000-000000000000}">
      <formula1>Oldest</formula1>
      <formula2>Youngest</formula2>
    </dataValidation>
    <dataValidation type="list" errorStyle="warning" allowBlank="1" showInputMessage="1" showErrorMessage="1" errorTitle="Gender" error="entered value is not 'B' or 'G'" promptTitle="Gender" prompt="Enter B or G" sqref="P7:P45" xr:uid="{00000000-0002-0000-0000-000001000000}">
      <formula1>Gender</formula1>
    </dataValidation>
    <dataValidation type="list" errorStyle="information" allowBlank="1" showInputMessage="1" showErrorMessage="1" errorTitle="Order" error="value not in list" promptTitle="Order" prompt="Enter swimmer order 1-4, alternatively , Y=Yes, R=Reserve, H=Heats only, F=Finals only. Leave blank if they will not swim in this event" sqref="Q7:R45" xr:uid="{00000000-0002-0000-0000-000002000000}">
      <formula1>Order</formula1>
    </dataValidation>
    <dataValidation type="list" errorStyle="information" allowBlank="1" showInputMessage="1" showErrorMessage="1" errorTitle="note:" error="the entered value is not on the list" promptTitle="Team Entry" prompt="Type 'Y' or 'Yes' if the school has a team entering this event, otherwise leave blank.  It will turn yellow untill suficient swimmers have been entered on the team sheet for this event" sqref="F18:I23" xr:uid="{00000000-0002-0000-0000-000003000000}">
      <formula1>"Y, Yes, y, yes"</formula1>
    </dataValidation>
  </dataValidations>
  <hyperlinks>
    <hyperlink ref="F8" r:id="rId1" xr:uid="{00000000-0004-0000-0000-000000000000}"/>
    <hyperlink ref="F9" r:id="rId2" display="southeast@essa-schoolswimming.com" xr:uid="{00000000-0004-0000-0000-000001000000}"/>
  </hyperlinks>
  <pageMargins left="0.7" right="0.51" top="0.49" bottom="0.56000000000000005" header="0.3" footer="0.3"/>
  <pageSetup paperSize="9" orientation="portrait" r:id="rId3"/>
  <colBreaks count="1" manualBreakCount="1">
    <brk id="10" max="43" man="1"/>
  </col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"/>
  <sheetViews>
    <sheetView workbookViewId="0">
      <selection activeCell="E18" sqref="E18"/>
    </sheetView>
  </sheetViews>
  <sheetFormatPr defaultRowHeight="14.4" x14ac:dyDescent="0.55000000000000004"/>
  <cols>
    <col min="2" max="2" width="10.68359375" bestFit="1" customWidth="1"/>
    <col min="6" max="6" width="6.15625" bestFit="1" customWidth="1"/>
    <col min="7" max="7" width="10.68359375" bestFit="1" customWidth="1"/>
  </cols>
  <sheetData>
    <row r="1" spans="1:13" x14ac:dyDescent="0.55000000000000004">
      <c r="A1" s="34" t="s">
        <v>53</v>
      </c>
      <c r="B1" s="19" t="s">
        <v>23</v>
      </c>
      <c r="C1" s="18">
        <f>DATE(D1,8,31)</f>
        <v>44804</v>
      </c>
      <c r="D1">
        <f>TRIM(RIGHT(Team!A10,5))*1</f>
        <v>2022</v>
      </c>
      <c r="G1" s="17">
        <f ca="1">DATE(YEAR(TODAY()),8,31)</f>
        <v>44804</v>
      </c>
      <c r="I1" t="s">
        <v>40</v>
      </c>
    </row>
    <row r="2" spans="1:13" x14ac:dyDescent="0.55000000000000004">
      <c r="A2" s="16" t="s">
        <v>25</v>
      </c>
      <c r="B2" s="17">
        <f>DATE(YEAR(DoI)-B6,MONTH(DoI),DAY(DoI))+1</f>
        <v>40057</v>
      </c>
      <c r="C2" s="17">
        <f>DATE(YEAR(DoI)-C6,MONTH(DoI),DAY(DoI))</f>
        <v>40786</v>
      </c>
      <c r="D2" s="16"/>
      <c r="E2" s="16" t="s">
        <v>26</v>
      </c>
      <c r="F2" t="s">
        <v>16</v>
      </c>
      <c r="J2" t="str">
        <f>LEFT(J3,1)</f>
        <v>G</v>
      </c>
      <c r="K2" t="str">
        <f>LEFT(K3,1)</f>
        <v>G</v>
      </c>
      <c r="L2" t="str">
        <f>LEFT(L3,1)</f>
        <v>B</v>
      </c>
      <c r="M2" t="str">
        <f>LEFT(M3,1)</f>
        <v>B</v>
      </c>
    </row>
    <row r="3" spans="1:13" x14ac:dyDescent="0.55000000000000004">
      <c r="A3" s="16" t="s">
        <v>28</v>
      </c>
      <c r="B3" s="17">
        <f>DATE(YEAR(DoI)-B7,MONTH(DoI),DAY(DoI))+1</f>
        <v>39326</v>
      </c>
      <c r="C3" s="17">
        <f>DATE(YEAR(DoI)-C7,MONTH(DoI),DAY(DoI))</f>
        <v>40056</v>
      </c>
      <c r="D3" s="16"/>
      <c r="E3" s="16" t="s">
        <v>32</v>
      </c>
      <c r="F3">
        <v>1</v>
      </c>
      <c r="J3" t="s">
        <v>4</v>
      </c>
      <c r="K3" t="s">
        <v>4</v>
      </c>
      <c r="L3" t="s">
        <v>5</v>
      </c>
      <c r="M3" t="s">
        <v>5</v>
      </c>
    </row>
    <row r="4" spans="1:13" x14ac:dyDescent="0.55000000000000004">
      <c r="A4" s="16" t="s">
        <v>27</v>
      </c>
      <c r="B4" s="17">
        <f>DATE(YEAR(DoI)-B8,MONTH(DoI),DAY(DoI))+1</f>
        <v>38231</v>
      </c>
      <c r="C4" s="17">
        <f>DATE(YEAR(DoI)-C8,MONTH(DoI),DAY(DoI))</f>
        <v>39325</v>
      </c>
      <c r="D4" s="16"/>
      <c r="E4" s="16" t="s">
        <v>33</v>
      </c>
      <c r="F4">
        <v>2</v>
      </c>
      <c r="J4" t="s">
        <v>7</v>
      </c>
      <c r="K4" t="s">
        <v>22</v>
      </c>
      <c r="L4" t="s">
        <v>7</v>
      </c>
      <c r="M4" t="s">
        <v>22</v>
      </c>
    </row>
    <row r="5" spans="1:13" x14ac:dyDescent="0.55000000000000004">
      <c r="C5">
        <v>0</v>
      </c>
      <c r="D5" t="s">
        <v>30</v>
      </c>
      <c r="F5">
        <v>3</v>
      </c>
      <c r="I5" s="16" t="s">
        <v>25</v>
      </c>
      <c r="J5" s="28">
        <f>SUMPRODUCT((Team!$O$8:$O$44=$I5)*(Team!$P$8:$P$44=J$2)*(Team!$Q$8:$Q$44&lt;&gt;""))</f>
        <v>0</v>
      </c>
      <c r="K5" s="28">
        <f>SUMPRODUCT((Team!$O$8:$O$44=$I5)*(Team!$P$8:$P$44=K$2)*(Team!$R$8:$R$44&lt;&gt;""))</f>
        <v>0</v>
      </c>
      <c r="L5" s="28">
        <f>SUMPRODUCT((Team!$O$8:$O$44=$I5)*(Team!$P$8:$P$44=L$2)*(Team!$Q$8:$Q$44&lt;&gt;""))</f>
        <v>0</v>
      </c>
      <c r="M5" s="28">
        <f>SUMPRODUCT((Team!$O$8:$O$44=$I5)*(Team!$P$8:$P$44=M$2)*(Team!$R$8:$R$44&lt;&gt;""))</f>
        <v>0</v>
      </c>
    </row>
    <row r="6" spans="1:13" x14ac:dyDescent="0.55000000000000004">
      <c r="A6" s="16" t="s">
        <v>29</v>
      </c>
      <c r="B6" s="16">
        <v>13</v>
      </c>
      <c r="C6" s="16">
        <v>11</v>
      </c>
      <c r="D6" s="16" t="s">
        <v>25</v>
      </c>
      <c r="F6">
        <v>4</v>
      </c>
      <c r="I6" s="16" t="s">
        <v>28</v>
      </c>
      <c r="J6" s="28">
        <f>SUMPRODUCT((Team!$O$8:$O$44=$I6)*(Team!$P$8:$P$44=J$2)*(Team!$Q$8:$Q$44&lt;&gt;""))</f>
        <v>0</v>
      </c>
      <c r="K6" s="28">
        <f>SUMPRODUCT((Team!$O$8:$O$44=$I6)*(Team!$P$8:$P$44=K$2)*(Team!$R$8:$R$44&lt;&gt;""))</f>
        <v>0</v>
      </c>
      <c r="L6" s="28">
        <f>SUMPRODUCT((Team!$O$8:$O$44=$I6)*(Team!$P$8:$P$44=L$2)*(Team!$Q$8:$Q$44&lt;&gt;""))</f>
        <v>0</v>
      </c>
      <c r="M6" s="28">
        <f>SUMPRODUCT((Team!$O$8:$O$44=$I6)*(Team!$P$8:$P$44=M$2)*(Team!$R$8:$R$44&lt;&gt;""))</f>
        <v>0</v>
      </c>
    </row>
    <row r="7" spans="1:13" x14ac:dyDescent="0.55000000000000004">
      <c r="B7" s="16">
        <v>15</v>
      </c>
      <c r="C7" s="16">
        <v>13</v>
      </c>
      <c r="D7" s="16" t="s">
        <v>28</v>
      </c>
      <c r="F7" t="s">
        <v>37</v>
      </c>
      <c r="G7" s="14"/>
      <c r="I7" s="16" t="s">
        <v>27</v>
      </c>
      <c r="J7" s="28">
        <f>SUMPRODUCT((Team!$O$8:$O$44=$I7)*(Team!$P$8:$P$44=J$2)*(Team!$Q$8:$Q$44&lt;&gt;""))</f>
        <v>0</v>
      </c>
      <c r="K7" s="28">
        <f>SUMPRODUCT((Team!$O$8:$O$44=$I7)*(Team!$P$8:$P$44=K$2)*(Team!$R$8:$R$44&lt;&gt;""))</f>
        <v>0</v>
      </c>
      <c r="L7" s="28">
        <f>SUMPRODUCT((Team!$O$8:$O$44=$I7)*(Team!$P$8:$P$44=L$2)*(Team!$Q$8:$Q$44&lt;&gt;""))</f>
        <v>0</v>
      </c>
      <c r="M7" s="28">
        <f>SUMPRODUCT((Team!$O$8:$O$44=$I7)*(Team!$P$8:$P$44=M$2)*(Team!$R$8:$R$44&lt;&gt;""))</f>
        <v>0</v>
      </c>
    </row>
    <row r="8" spans="1:13" x14ac:dyDescent="0.55000000000000004">
      <c r="B8" s="16">
        <v>18</v>
      </c>
      <c r="C8" s="16">
        <v>15</v>
      </c>
      <c r="D8" s="16" t="s">
        <v>27</v>
      </c>
      <c r="F8" t="s">
        <v>34</v>
      </c>
    </row>
    <row r="9" spans="1:13" x14ac:dyDescent="0.55000000000000004">
      <c r="C9" s="16">
        <v>18</v>
      </c>
      <c r="D9" s="16" t="s">
        <v>31</v>
      </c>
      <c r="F9" t="s">
        <v>36</v>
      </c>
    </row>
    <row r="10" spans="1:13" x14ac:dyDescent="0.55000000000000004">
      <c r="F10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19</vt:i4>
      </vt:variant>
    </vt:vector>
  </HeadingPairs>
  <TitlesOfParts>
    <vt:vector size="21" baseType="lpstr">
      <vt:lpstr>Team</vt:lpstr>
      <vt:lpstr>Info</vt:lpstr>
      <vt:lpstr>AgeCheck</vt:lpstr>
      <vt:lpstr>DoI</vt:lpstr>
      <vt:lpstr>Gender</vt:lpstr>
      <vt:lpstr>IBFree</vt:lpstr>
      <vt:lpstr>IBMed</vt:lpstr>
      <vt:lpstr>IGFree</vt:lpstr>
      <vt:lpstr>IGMed</vt:lpstr>
      <vt:lpstr>JBFree</vt:lpstr>
      <vt:lpstr>JBMed</vt:lpstr>
      <vt:lpstr>JGFree</vt:lpstr>
      <vt:lpstr>JGMed</vt:lpstr>
      <vt:lpstr>Oldest</vt:lpstr>
      <vt:lpstr>Order</vt:lpstr>
      <vt:lpstr>Team!Print_Area</vt:lpstr>
      <vt:lpstr>SBFree</vt:lpstr>
      <vt:lpstr>SBMed</vt:lpstr>
      <vt:lpstr>SGFree</vt:lpstr>
      <vt:lpstr>SGMed</vt:lpstr>
      <vt:lpstr>Youngest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 Williams</cp:lastModifiedBy>
  <cp:lastPrinted>2021-10-27T16:00:24Z</cp:lastPrinted>
  <dcterms:created xsi:type="dcterms:W3CDTF">2016-11-25T12:50:17Z</dcterms:created>
  <dcterms:modified xsi:type="dcterms:W3CDTF">2022-09-16T11:01:08Z</dcterms:modified>
</cp:coreProperties>
</file>